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180" activeTab="1"/>
  </bookViews>
  <sheets>
    <sheet name="Table 1" sheetId="1" r:id="rId1"/>
    <sheet name="7月22日" sheetId="3" r:id="rId2"/>
    <sheet name="Table 2" sheetId="2" r:id="rId3"/>
  </sheets>
  <definedNames>
    <definedName name="_xlnm.Print_Area" localSheetId="0">'Table 1'!$A$1:$J$23</definedName>
    <definedName name="_xlnm.Print_Area" localSheetId="1">'7月22日'!$A$1:$J$23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<sst xmlns="http://schemas.openxmlformats.org/spreadsheetml/2006/main" count="92" uniqueCount="42">
  <si>
    <t>三江口公园（运动公园）物业服务费控制价</t>
  </si>
  <si>
    <t>项目</t>
  </si>
  <si>
    <t>分项</t>
  </si>
  <si>
    <t>计算</t>
  </si>
  <si>
    <t>备注</t>
  </si>
  <si>
    <t>(1）人工费用</t>
  </si>
  <si>
    <t>工资</t>
  </si>
  <si>
    <t>岗位</t>
  </si>
  <si>
    <t>月工资／人</t>
  </si>
  <si>
    <t>年工资／人</t>
  </si>
  <si>
    <t>人数</t>
  </si>
  <si>
    <t>合计（元／年）</t>
  </si>
  <si>
    <t>物业经理</t>
  </si>
  <si>
    <t>客服</t>
  </si>
  <si>
    <t>维修工</t>
  </si>
  <si>
    <t>保安</t>
  </si>
  <si>
    <t>3班（含监控）</t>
  </si>
  <si>
    <t>保洁</t>
  </si>
  <si>
    <t>2班（含垃圾清运）</t>
  </si>
  <si>
    <t>小计1</t>
  </si>
  <si>
    <t>社会保险费（企业缴纳）</t>
  </si>
  <si>
    <t>月缴费基数</t>
  </si>
  <si>
    <t>月缴费比例</t>
  </si>
  <si>
    <t>元／月</t>
  </si>
  <si>
    <t>小计2</t>
  </si>
  <si>
    <t>其他费用</t>
  </si>
  <si>
    <t>计算式（元／年）</t>
  </si>
  <si>
    <t>法定节假日
加班</t>
  </si>
  <si>
    <t>2490/21.75*3倍*13天*10.5人</t>
  </si>
  <si>
    <t>高温费</t>
  </si>
  <si>
    <t>300元／人*4月*10.5人</t>
  </si>
  <si>
    <t>小计3</t>
  </si>
  <si>
    <t>合计（元）</t>
  </si>
  <si>
    <t>(2）其他费用</t>
  </si>
  <si>
    <t>项</t>
  </si>
  <si>
    <t>包括办公耗材、零星维修、假日装扮、公众责任险等（不可竞争费用）</t>
  </si>
  <si>
    <t>(3）税金</t>
  </si>
  <si>
    <t>[(1)+(2)]*税率6%</t>
  </si>
  <si>
    <t>按比例计取</t>
  </si>
  <si>
    <t>总计（元／年）</t>
  </si>
  <si>
    <t>备注：1、管理服务人员费用至少包含人员工资、社保、法定节假日加班费和高温费，人数不低于表格内人数，同时须符合当地同岗位薪资水平，其中，工资标准不得低于2490元/人•月,；社保月缴费基数不低于4879元，社保月缴费比例不低于25.7%；法定节假日加班费不低于每人每年2490元/21.75天*3倍*13天，高温费不低于每人每年1200元；税率一般纳税人按6%计算、小规模纳税人按3%计算；（此为实质性投标，不满足视为无效投标）。</t>
  </si>
  <si>
    <t>备注：1、兼职人员计算时计取系数0.5，2、管理服务人员费用至少包含人员工资、社保、法定节假日加班费和高温费，人数不低于表格内人数，同时须符合当地同岗位薪资水平，其中，工资标准不得低于2490元/人•月,；社保月缴费基数不低于4879元，社保月缴费比例不低于25.7%；法定节假日加班费不低于每人每年2490元/21.75天*3倍*13天，高温费不低于每人每年1200元；税率一般纳税人按6%计算、小规模纳税人按3%计算；（此为实质性投标，不满足视为无效投标）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</si>
</sst>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0.5"/>
      <name val="宋体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4" applyNumberFormat="0" applyAlignment="0" applyProtection="0">
      <alignment vertical="center"/>
    </xf>
    <xf numFmtId="0" fontId="13" fillId="4" borderId="15" applyNumberFormat="0" applyAlignment="0" applyProtection="0">
      <alignment vertical="center"/>
    </xf>
    <xf numFmtId="0" fontId="14" fillId="4" borderId="14" applyNumberFormat="0" applyAlignment="0" applyProtection="0">
      <alignment vertical="center"/>
    </xf>
    <xf numFmtId="0" fontId="15" fillId="5" borderId="16" applyNumberFormat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5" xfId="0" applyBorder="1" applyAlignment="1">
      <alignment horizont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10" fontId="0" fillId="0" borderId="2" xfId="0" applyNumberForma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0" fontId="0" fillId="0" borderId="9" xfId="0" applyBorder="1"/>
    <xf numFmtId="0" fontId="3" fillId="0" borderId="3" xfId="0" applyFont="1" applyBorder="1"/>
    <xf numFmtId="176" fontId="0" fillId="0" borderId="2" xfId="0" applyNumberFormat="1" applyBorder="1" applyAlignment="1">
      <alignment horizontal="center" vertical="center" wrapText="1"/>
    </xf>
    <xf numFmtId="176" fontId="0" fillId="0" borderId="4" xfId="0" applyNumberFormat="1" applyBorder="1"/>
    <xf numFmtId="0" fontId="0" fillId="0" borderId="1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2" fontId="0" fillId="0" borderId="4" xfId="0" applyNumberFormat="1" applyBorder="1"/>
    <xf numFmtId="0" fontId="3" fillId="0" borderId="4" xfId="0" applyFont="1" applyBorder="1"/>
    <xf numFmtId="0" fontId="0" fillId="0" borderId="0" xfId="0" applyBorder="1" applyAlignment="1">
      <alignment horizontal="left" vertical="center" wrapText="1"/>
    </xf>
    <xf numFmtId="176" fontId="0" fillId="0" borderId="3" xfId="0" applyNumberFormat="1" applyBorder="1"/>
    <xf numFmtId="2" fontId="0" fillId="0" borderId="3" xfId="0" applyNumberForma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view="pageBreakPreview" zoomScaleNormal="100" workbookViewId="0">
      <selection activeCell="D20" sqref="D20:I20"/>
    </sheetView>
  </sheetViews>
  <sheetFormatPr defaultColWidth="9" defaultRowHeight="14.4"/>
  <cols>
    <col min="1" max="1" width="13.1296296296296" customWidth="1"/>
    <col min="2" max="2" width="12.5" customWidth="1"/>
    <col min="3" max="3" width="10" customWidth="1"/>
    <col min="4" max="4" width="11.8796296296296" customWidth="1"/>
    <col min="5" max="5" width="5.87962962962963" customWidth="1"/>
    <col min="6" max="6" width="4.62962962962963" customWidth="1"/>
    <col min="7" max="7" width="8.62962962962963" customWidth="1"/>
    <col min="8" max="8" width="11.8796296296296" customWidth="1"/>
    <col min="9" max="9" width="16.1296296296296" customWidth="1"/>
    <col min="10" max="10" width="20.25" customWidth="1"/>
  </cols>
  <sheetData>
    <row r="1" ht="20.4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3.5" customHeight="1" spans="1:10">
      <c r="A2" s="2" t="s">
        <v>1</v>
      </c>
      <c r="B2" s="3" t="s">
        <v>2</v>
      </c>
      <c r="C2" s="4"/>
      <c r="D2" s="3" t="s">
        <v>3</v>
      </c>
      <c r="E2" s="5"/>
      <c r="F2" s="5"/>
      <c r="G2" s="5"/>
      <c r="H2" s="5"/>
      <c r="I2" s="4"/>
      <c r="J2" s="3" t="s">
        <v>4</v>
      </c>
    </row>
    <row r="3" ht="13.5" customHeight="1" spans="1:10">
      <c r="A3" s="2" t="s">
        <v>5</v>
      </c>
      <c r="B3" s="3" t="s">
        <v>6</v>
      </c>
      <c r="C3" s="3" t="s">
        <v>7</v>
      </c>
      <c r="D3" s="3" t="s">
        <v>8</v>
      </c>
      <c r="E3" s="3" t="s">
        <v>9</v>
      </c>
      <c r="F3" s="5"/>
      <c r="G3" s="4"/>
      <c r="H3" s="3" t="s">
        <v>10</v>
      </c>
      <c r="I3" s="3" t="s">
        <v>11</v>
      </c>
      <c r="J3" s="3"/>
    </row>
    <row r="4" ht="13.5" customHeight="1" spans="1:10">
      <c r="A4" s="6"/>
      <c r="B4" s="7"/>
      <c r="C4" s="3" t="s">
        <v>12</v>
      </c>
      <c r="D4" s="3"/>
      <c r="E4" s="3"/>
      <c r="F4" s="5"/>
      <c r="G4" s="4"/>
      <c r="H4" s="8">
        <v>0.5</v>
      </c>
      <c r="I4" s="3"/>
      <c r="J4" s="3"/>
    </row>
    <row r="5" ht="13.5" customHeight="1" spans="1:10">
      <c r="A5" s="6"/>
      <c r="B5" s="7"/>
      <c r="C5" s="3" t="s">
        <v>13</v>
      </c>
      <c r="D5" s="3"/>
      <c r="E5" s="3"/>
      <c r="F5" s="5"/>
      <c r="G5" s="4"/>
      <c r="H5" s="9">
        <v>0.5</v>
      </c>
      <c r="I5" s="3"/>
      <c r="J5" s="3"/>
    </row>
    <row r="6" ht="13.5" customHeight="1" spans="1:10">
      <c r="A6" s="6"/>
      <c r="B6" s="7"/>
      <c r="C6" s="3" t="s">
        <v>14</v>
      </c>
      <c r="D6" s="3"/>
      <c r="E6" s="3"/>
      <c r="F6" s="5"/>
      <c r="G6" s="4"/>
      <c r="H6" s="9">
        <v>0.5</v>
      </c>
      <c r="I6" s="3"/>
      <c r="J6" s="3"/>
    </row>
    <row r="7" spans="1:10">
      <c r="A7" s="6"/>
      <c r="B7" s="7"/>
      <c r="C7" s="3" t="s">
        <v>15</v>
      </c>
      <c r="D7" s="3"/>
      <c r="E7" s="3"/>
      <c r="F7" s="5"/>
      <c r="G7" s="4"/>
      <c r="H7" s="9">
        <v>6</v>
      </c>
      <c r="I7" s="3"/>
      <c r="J7" s="3" t="s">
        <v>16</v>
      </c>
    </row>
    <row r="8" ht="13.5" customHeight="1" spans="1:10">
      <c r="A8" s="6"/>
      <c r="B8" s="7"/>
      <c r="C8" s="3" t="s">
        <v>17</v>
      </c>
      <c r="D8" s="3"/>
      <c r="E8" s="3"/>
      <c r="F8" s="5"/>
      <c r="G8" s="4"/>
      <c r="H8" s="10">
        <v>3</v>
      </c>
      <c r="I8" s="3"/>
      <c r="J8" s="3" t="s">
        <v>18</v>
      </c>
    </row>
    <row r="9" ht="13.5" customHeight="1" spans="1:10">
      <c r="A9" s="6"/>
      <c r="B9" s="11"/>
      <c r="C9" s="12" t="s">
        <v>19</v>
      </c>
      <c r="D9" s="3">
        <f>SUM(I4:I8)</f>
        <v>0</v>
      </c>
      <c r="E9" s="5"/>
      <c r="F9" s="5"/>
      <c r="G9" s="5"/>
      <c r="H9" s="5"/>
      <c r="I9" s="4"/>
      <c r="J9" s="3"/>
    </row>
    <row r="10" ht="13.5" customHeight="1" spans="1:10">
      <c r="A10" s="6"/>
      <c r="B10" s="3" t="s">
        <v>20</v>
      </c>
      <c r="C10" s="3"/>
      <c r="D10" s="3" t="s">
        <v>21</v>
      </c>
      <c r="E10" s="3" t="s">
        <v>22</v>
      </c>
      <c r="F10" s="4"/>
      <c r="G10" s="3" t="s">
        <v>23</v>
      </c>
      <c r="H10" s="3" t="s">
        <v>10</v>
      </c>
      <c r="I10" s="3" t="s">
        <v>11</v>
      </c>
      <c r="J10" s="3"/>
    </row>
    <row r="11" ht="13.5" customHeight="1" spans="1:10">
      <c r="A11" s="6"/>
      <c r="B11" s="7"/>
      <c r="C11" s="3"/>
      <c r="D11" s="3">
        <v>4879</v>
      </c>
      <c r="E11" s="13">
        <v>0.257</v>
      </c>
      <c r="F11" s="4"/>
      <c r="G11" s="3">
        <f>D11*E11</f>
        <v>1253.903</v>
      </c>
      <c r="H11" s="3">
        <f>SUM(H4:H8)</f>
        <v>10.5</v>
      </c>
      <c r="I11" s="14">
        <f>G11*12*H11</f>
        <v>157991.778</v>
      </c>
      <c r="J11" s="3"/>
    </row>
    <row r="12" ht="13.5" customHeight="1" spans="1:10">
      <c r="A12" s="6"/>
      <c r="B12" s="11"/>
      <c r="C12" s="12" t="s">
        <v>24</v>
      </c>
      <c r="D12" s="14">
        <f>I11</f>
        <v>157991.778</v>
      </c>
      <c r="E12" s="5"/>
      <c r="F12" s="5"/>
      <c r="G12" s="5"/>
      <c r="H12" s="5"/>
      <c r="I12" s="4"/>
      <c r="J12" s="3"/>
    </row>
    <row r="13" ht="13.5" customHeight="1" spans="1:10">
      <c r="A13" s="6"/>
      <c r="B13" s="3" t="s">
        <v>25</v>
      </c>
      <c r="C13" s="3"/>
      <c r="D13" s="3" t="s">
        <v>26</v>
      </c>
      <c r="E13" s="5"/>
      <c r="F13" s="5"/>
      <c r="G13" s="5"/>
      <c r="H13" s="4"/>
      <c r="I13" s="3" t="s">
        <v>11</v>
      </c>
      <c r="J13" s="3"/>
    </row>
    <row r="14" ht="27" customHeight="1" spans="1:10">
      <c r="A14" s="6"/>
      <c r="B14" s="7"/>
      <c r="C14" s="3" t="s">
        <v>27</v>
      </c>
      <c r="D14" s="2" t="s">
        <v>28</v>
      </c>
      <c r="E14" s="5"/>
      <c r="F14" s="5"/>
      <c r="G14" s="5"/>
      <c r="H14" s="4"/>
      <c r="I14" s="14">
        <f>2490/21.75*3*13*10.5</f>
        <v>46880.6896551724</v>
      </c>
      <c r="J14" s="3"/>
    </row>
    <row r="15" ht="13.5" customHeight="1" spans="1:10">
      <c r="A15" s="6"/>
      <c r="B15" s="7"/>
      <c r="C15" s="3" t="s">
        <v>29</v>
      </c>
      <c r="D15" s="2" t="s">
        <v>30</v>
      </c>
      <c r="E15" s="5"/>
      <c r="F15" s="5"/>
      <c r="G15" s="5"/>
      <c r="H15" s="4"/>
      <c r="I15" s="3">
        <f>300*4*10.5</f>
        <v>12600</v>
      </c>
      <c r="J15" s="3"/>
    </row>
    <row r="16" ht="13.5" customHeight="1" spans="1:10">
      <c r="A16" s="6"/>
      <c r="B16" s="11"/>
      <c r="C16" s="12" t="s">
        <v>31</v>
      </c>
      <c r="D16" s="14">
        <f>SUM(I14:I15)</f>
        <v>59480.6896551724</v>
      </c>
      <c r="E16" s="5"/>
      <c r="F16" s="5"/>
      <c r="G16" s="5"/>
      <c r="H16" s="5"/>
      <c r="I16" s="4"/>
      <c r="J16" s="3"/>
    </row>
    <row r="17" ht="13.5" customHeight="1" spans="1:10">
      <c r="A17" s="15"/>
      <c r="B17" s="12" t="s">
        <v>32</v>
      </c>
      <c r="C17" s="16"/>
      <c r="D17" s="17"/>
      <c r="E17" s="18"/>
      <c r="F17" s="18"/>
      <c r="G17" s="18"/>
      <c r="H17" s="18"/>
      <c r="I17" s="24"/>
      <c r="J17" s="3"/>
    </row>
    <row r="18" ht="57.6" spans="1:10">
      <c r="A18" s="2" t="s">
        <v>33</v>
      </c>
      <c r="B18" s="3" t="s">
        <v>11</v>
      </c>
      <c r="C18" s="4"/>
      <c r="D18" s="3" t="s">
        <v>34</v>
      </c>
      <c r="E18" s="3">
        <v>45000</v>
      </c>
      <c r="F18" s="5"/>
      <c r="G18" s="5"/>
      <c r="H18" s="5"/>
      <c r="I18" s="4"/>
      <c r="J18" s="2" t="s">
        <v>35</v>
      </c>
    </row>
    <row r="19" ht="13.5" customHeight="1" spans="1:10">
      <c r="A19" s="2" t="s">
        <v>36</v>
      </c>
      <c r="B19" s="12" t="s">
        <v>11</v>
      </c>
      <c r="C19" s="16"/>
      <c r="D19" s="19" t="s">
        <v>37</v>
      </c>
      <c r="E19" s="20"/>
      <c r="F19" s="14"/>
      <c r="G19" s="21"/>
      <c r="H19" s="21"/>
      <c r="I19" s="25"/>
      <c r="J19" s="3" t="s">
        <v>38</v>
      </c>
    </row>
    <row r="20" ht="13.5" customHeight="1" spans="1:10">
      <c r="A20" s="12" t="s">
        <v>39</v>
      </c>
      <c r="B20" s="22"/>
      <c r="C20" s="16"/>
      <c r="D20" s="17">
        <v>611188.57</v>
      </c>
      <c r="E20" s="18"/>
      <c r="F20" s="18"/>
      <c r="G20" s="18"/>
      <c r="H20" s="18"/>
      <c r="I20" s="24"/>
      <c r="J20" s="3"/>
    </row>
    <row r="22" ht="74" customHeight="1" spans="1:10">
      <c r="A22" s="23" t="s">
        <v>40</v>
      </c>
      <c r="B22" s="23"/>
      <c r="C22" s="23"/>
      <c r="D22" s="23"/>
      <c r="E22" s="23"/>
      <c r="F22" s="23"/>
      <c r="G22" s="23"/>
      <c r="H22" s="23"/>
      <c r="I22" s="23"/>
      <c r="J22" s="23"/>
    </row>
  </sheetData>
  <mergeCells count="31">
    <mergeCell ref="A1:J1"/>
    <mergeCell ref="B2:C2"/>
    <mergeCell ref="D2:I2"/>
    <mergeCell ref="E3:G3"/>
    <mergeCell ref="E4:G4"/>
    <mergeCell ref="E5:G5"/>
    <mergeCell ref="E6:G6"/>
    <mergeCell ref="E7:G7"/>
    <mergeCell ref="E8:G8"/>
    <mergeCell ref="D9:I9"/>
    <mergeCell ref="E10:F10"/>
    <mergeCell ref="E11:F11"/>
    <mergeCell ref="D12:I12"/>
    <mergeCell ref="D13:H13"/>
    <mergeCell ref="D14:H14"/>
    <mergeCell ref="D15:H15"/>
    <mergeCell ref="D16:I16"/>
    <mergeCell ref="B17:C17"/>
    <mergeCell ref="D17:I17"/>
    <mergeCell ref="B18:C18"/>
    <mergeCell ref="E18:I18"/>
    <mergeCell ref="B19:C19"/>
    <mergeCell ref="D19:E19"/>
    <mergeCell ref="F19:I19"/>
    <mergeCell ref="A20:C20"/>
    <mergeCell ref="D20:I20"/>
    <mergeCell ref="A22:J22"/>
    <mergeCell ref="A3:A17"/>
    <mergeCell ref="B3:B9"/>
    <mergeCell ref="B10:B12"/>
    <mergeCell ref="B13:B16"/>
  </mergeCells>
  <pageMargins left="0.748031496062992" right="0.748031496062992" top="0.984251968503937" bottom="0.984251968503937" header="0.511811023622047" footer="0.511811023622047"/>
  <pageSetup paperSize="9" orientation="landscape"/>
  <headerFooter/>
  <ignoredErrors>
    <ignoredError sqref="E16:I16 D10 D13:I13 F11 E14:H15 D18 F18:I18 F10:I10 E12:I1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abSelected="1" view="pageBreakPreview" zoomScaleNormal="100" workbookViewId="0">
      <selection activeCell="A22" sqref="A22:J22"/>
    </sheetView>
  </sheetViews>
  <sheetFormatPr defaultColWidth="9" defaultRowHeight="14.4"/>
  <cols>
    <col min="1" max="1" width="13.1296296296296" customWidth="1"/>
    <col min="2" max="2" width="12.5" customWidth="1"/>
    <col min="3" max="3" width="10" customWidth="1"/>
    <col min="4" max="4" width="11.8796296296296" customWidth="1"/>
    <col min="5" max="5" width="5.87962962962963" customWidth="1"/>
    <col min="6" max="6" width="4.62962962962963" customWidth="1"/>
    <col min="7" max="7" width="8.62962962962963" customWidth="1"/>
    <col min="8" max="8" width="11.8796296296296" customWidth="1"/>
    <col min="9" max="9" width="16.1296296296296" customWidth="1"/>
    <col min="10" max="10" width="20.25" customWidth="1"/>
  </cols>
  <sheetData>
    <row r="1" ht="20.4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3.5" customHeight="1" spans="1:10">
      <c r="A2" s="2" t="s">
        <v>1</v>
      </c>
      <c r="B2" s="3" t="s">
        <v>2</v>
      </c>
      <c r="C2" s="4"/>
      <c r="D2" s="3" t="s">
        <v>3</v>
      </c>
      <c r="E2" s="5"/>
      <c r="F2" s="5"/>
      <c r="G2" s="5"/>
      <c r="H2" s="5"/>
      <c r="I2" s="4"/>
      <c r="J2" s="3" t="s">
        <v>4</v>
      </c>
    </row>
    <row r="3" ht="13.5" customHeight="1" spans="1:10">
      <c r="A3" s="2" t="s">
        <v>5</v>
      </c>
      <c r="B3" s="3" t="s">
        <v>6</v>
      </c>
      <c r="C3" s="3" t="s">
        <v>7</v>
      </c>
      <c r="D3" s="3" t="s">
        <v>8</v>
      </c>
      <c r="E3" s="3" t="s">
        <v>9</v>
      </c>
      <c r="F3" s="5"/>
      <c r="G3" s="4"/>
      <c r="H3" s="3" t="s">
        <v>10</v>
      </c>
      <c r="I3" s="3" t="s">
        <v>11</v>
      </c>
      <c r="J3" s="3"/>
    </row>
    <row r="4" ht="13.5" customHeight="1" spans="1:10">
      <c r="A4" s="6"/>
      <c r="B4" s="7"/>
      <c r="C4" s="3" t="s">
        <v>12</v>
      </c>
      <c r="D4" s="3">
        <v>2553.42</v>
      </c>
      <c r="E4" s="3">
        <f t="shared" ref="E4:E8" si="0">D4*12</f>
        <v>30641.04</v>
      </c>
      <c r="F4" s="5"/>
      <c r="G4" s="4"/>
      <c r="H4" s="8">
        <v>0.5</v>
      </c>
      <c r="I4" s="3">
        <f t="shared" ref="I4:I8" si="1">E4*H4</f>
        <v>15320.52</v>
      </c>
      <c r="J4" s="3"/>
    </row>
    <row r="5" ht="13.5" customHeight="1" spans="1:10">
      <c r="A5" s="6"/>
      <c r="B5" s="7"/>
      <c r="C5" s="3" t="s">
        <v>13</v>
      </c>
      <c r="D5" s="3">
        <v>2490</v>
      </c>
      <c r="E5" s="3">
        <f t="shared" si="0"/>
        <v>29880</v>
      </c>
      <c r="F5" s="5"/>
      <c r="G5" s="4"/>
      <c r="H5" s="9">
        <v>0.5</v>
      </c>
      <c r="I5" s="3">
        <f t="shared" si="1"/>
        <v>14940</v>
      </c>
      <c r="J5" s="3"/>
    </row>
    <row r="6" ht="13.5" customHeight="1" spans="1:10">
      <c r="A6" s="6"/>
      <c r="B6" s="7"/>
      <c r="C6" s="3" t="s">
        <v>14</v>
      </c>
      <c r="D6" s="3">
        <v>2490</v>
      </c>
      <c r="E6" s="3">
        <f t="shared" si="0"/>
        <v>29880</v>
      </c>
      <c r="F6" s="5"/>
      <c r="G6" s="4"/>
      <c r="H6" s="9">
        <v>0.5</v>
      </c>
      <c r="I6" s="3">
        <f t="shared" si="1"/>
        <v>14940</v>
      </c>
      <c r="J6" s="3"/>
    </row>
    <row r="7" spans="1:10">
      <c r="A7" s="6"/>
      <c r="B7" s="7"/>
      <c r="C7" s="3" t="s">
        <v>15</v>
      </c>
      <c r="D7" s="3">
        <v>2490</v>
      </c>
      <c r="E7" s="3">
        <f t="shared" si="0"/>
        <v>29880</v>
      </c>
      <c r="F7" s="5"/>
      <c r="G7" s="4"/>
      <c r="H7" s="9">
        <v>6</v>
      </c>
      <c r="I7" s="3">
        <f t="shared" si="1"/>
        <v>179280</v>
      </c>
      <c r="J7" s="3" t="s">
        <v>16</v>
      </c>
    </row>
    <row r="8" ht="13.5" customHeight="1" spans="1:10">
      <c r="A8" s="6"/>
      <c r="B8" s="7"/>
      <c r="C8" s="3" t="s">
        <v>17</v>
      </c>
      <c r="D8" s="3">
        <v>2490</v>
      </c>
      <c r="E8" s="3">
        <f t="shared" si="0"/>
        <v>29880</v>
      </c>
      <c r="F8" s="5"/>
      <c r="G8" s="4"/>
      <c r="H8" s="10">
        <v>3</v>
      </c>
      <c r="I8" s="3">
        <f t="shared" si="1"/>
        <v>89640</v>
      </c>
      <c r="J8" s="3" t="s">
        <v>18</v>
      </c>
    </row>
    <row r="9" ht="13.5" customHeight="1" spans="1:10">
      <c r="A9" s="6"/>
      <c r="B9" s="11"/>
      <c r="C9" s="12" t="s">
        <v>19</v>
      </c>
      <c r="D9" s="3">
        <f>SUM(I4:I8)</f>
        <v>314120.52</v>
      </c>
      <c r="E9" s="5"/>
      <c r="F9" s="5"/>
      <c r="G9" s="5"/>
      <c r="H9" s="5"/>
      <c r="I9" s="4"/>
      <c r="J9" s="3"/>
    </row>
    <row r="10" ht="13.5" customHeight="1" spans="1:10">
      <c r="A10" s="6"/>
      <c r="B10" s="3" t="s">
        <v>20</v>
      </c>
      <c r="C10" s="3"/>
      <c r="D10" s="3" t="s">
        <v>21</v>
      </c>
      <c r="E10" s="3" t="s">
        <v>22</v>
      </c>
      <c r="F10" s="4"/>
      <c r="G10" s="3" t="s">
        <v>23</v>
      </c>
      <c r="H10" s="3" t="s">
        <v>10</v>
      </c>
      <c r="I10" s="3" t="s">
        <v>11</v>
      </c>
      <c r="J10" s="3"/>
    </row>
    <row r="11" ht="13.5" customHeight="1" spans="1:10">
      <c r="A11" s="6"/>
      <c r="B11" s="7"/>
      <c r="C11" s="3"/>
      <c r="D11" s="3">
        <v>4879</v>
      </c>
      <c r="E11" s="13">
        <v>0.257</v>
      </c>
      <c r="F11" s="4"/>
      <c r="G11" s="3">
        <f>D11*E11</f>
        <v>1253.903</v>
      </c>
      <c r="H11" s="3">
        <f>SUM(H4:H8)</f>
        <v>10.5</v>
      </c>
      <c r="I11" s="14">
        <f>G11*12*H11</f>
        <v>157991.778</v>
      </c>
      <c r="J11" s="3"/>
    </row>
    <row r="12" ht="13.5" customHeight="1" spans="1:10">
      <c r="A12" s="6"/>
      <c r="B12" s="11"/>
      <c r="C12" s="12" t="s">
        <v>24</v>
      </c>
      <c r="D12" s="14">
        <f>I11</f>
        <v>157991.778</v>
      </c>
      <c r="E12" s="5"/>
      <c r="F12" s="5"/>
      <c r="G12" s="5"/>
      <c r="H12" s="5"/>
      <c r="I12" s="4"/>
      <c r="J12" s="3"/>
    </row>
    <row r="13" ht="13.5" customHeight="1" spans="1:10">
      <c r="A13" s="6"/>
      <c r="B13" s="3" t="s">
        <v>25</v>
      </c>
      <c r="C13" s="3"/>
      <c r="D13" s="3" t="s">
        <v>26</v>
      </c>
      <c r="E13" s="5"/>
      <c r="F13" s="5"/>
      <c r="G13" s="5"/>
      <c r="H13" s="4"/>
      <c r="I13" s="3" t="s">
        <v>11</v>
      </c>
      <c r="J13" s="3"/>
    </row>
    <row r="14" ht="27" customHeight="1" spans="1:10">
      <c r="A14" s="6"/>
      <c r="B14" s="7"/>
      <c r="C14" s="3" t="s">
        <v>27</v>
      </c>
      <c r="D14" s="2" t="s">
        <v>28</v>
      </c>
      <c r="E14" s="5"/>
      <c r="F14" s="5"/>
      <c r="G14" s="5"/>
      <c r="H14" s="4"/>
      <c r="I14" s="14">
        <f>2490/21.75*3*13*10.5</f>
        <v>46880.6896551724</v>
      </c>
      <c r="J14" s="3"/>
    </row>
    <row r="15" ht="13.5" customHeight="1" spans="1:10">
      <c r="A15" s="6"/>
      <c r="B15" s="7"/>
      <c r="C15" s="3" t="s">
        <v>29</v>
      </c>
      <c r="D15" s="2" t="s">
        <v>30</v>
      </c>
      <c r="E15" s="5"/>
      <c r="F15" s="5"/>
      <c r="G15" s="5"/>
      <c r="H15" s="4"/>
      <c r="I15" s="3">
        <f>300*4*10.5</f>
        <v>12600</v>
      </c>
      <c r="J15" s="3"/>
    </row>
    <row r="16" ht="13.5" customHeight="1" spans="1:10">
      <c r="A16" s="6"/>
      <c r="B16" s="11"/>
      <c r="C16" s="12" t="s">
        <v>31</v>
      </c>
      <c r="D16" s="14">
        <f>SUM(I14:I15)</f>
        <v>59480.6896551724</v>
      </c>
      <c r="E16" s="5"/>
      <c r="F16" s="5"/>
      <c r="G16" s="5"/>
      <c r="H16" s="5"/>
      <c r="I16" s="4"/>
      <c r="J16" s="3"/>
    </row>
    <row r="17" ht="13.5" customHeight="1" spans="1:10">
      <c r="A17" s="15"/>
      <c r="B17" s="12" t="s">
        <v>32</v>
      </c>
      <c r="C17" s="16"/>
      <c r="D17" s="17">
        <f>D9+D12+D16</f>
        <v>531592.987655172</v>
      </c>
      <c r="E17" s="18"/>
      <c r="F17" s="18"/>
      <c r="G17" s="18"/>
      <c r="H17" s="18"/>
      <c r="I17" s="24"/>
      <c r="J17" s="3"/>
    </row>
    <row r="18" ht="57.6" spans="1:10">
      <c r="A18" s="2" t="s">
        <v>33</v>
      </c>
      <c r="B18" s="3" t="s">
        <v>11</v>
      </c>
      <c r="C18" s="4"/>
      <c r="D18" s="3" t="s">
        <v>34</v>
      </c>
      <c r="E18" s="3">
        <v>45000</v>
      </c>
      <c r="F18" s="5"/>
      <c r="G18" s="5"/>
      <c r="H18" s="5"/>
      <c r="I18" s="4"/>
      <c r="J18" s="2" t="s">
        <v>35</v>
      </c>
    </row>
    <row r="19" ht="13.5" customHeight="1" spans="1:10">
      <c r="A19" s="2" t="s">
        <v>36</v>
      </c>
      <c r="B19" s="12" t="s">
        <v>11</v>
      </c>
      <c r="C19" s="16"/>
      <c r="D19" s="19" t="s">
        <v>37</v>
      </c>
      <c r="E19" s="20"/>
      <c r="F19" s="14">
        <f>(D17+E18)*0.06</f>
        <v>34595.5792593103</v>
      </c>
      <c r="G19" s="21"/>
      <c r="H19" s="21"/>
      <c r="I19" s="25"/>
      <c r="J19" s="3" t="s">
        <v>38</v>
      </c>
    </row>
    <row r="20" ht="13.5" customHeight="1" spans="1:10">
      <c r="A20" s="12" t="s">
        <v>39</v>
      </c>
      <c r="B20" s="22"/>
      <c r="C20" s="16"/>
      <c r="D20" s="17">
        <f>D17+E18+F19</f>
        <v>611188.566914483</v>
      </c>
      <c r="E20" s="18"/>
      <c r="F20" s="18"/>
      <c r="G20" s="18"/>
      <c r="H20" s="18"/>
      <c r="I20" s="24"/>
      <c r="J20" s="3"/>
    </row>
    <row r="22" ht="74" customHeight="1" spans="1:10">
      <c r="A22" s="23" t="s">
        <v>41</v>
      </c>
      <c r="B22" s="23"/>
      <c r="C22" s="23"/>
      <c r="D22" s="23"/>
      <c r="E22" s="23"/>
      <c r="F22" s="23"/>
      <c r="G22" s="23"/>
      <c r="H22" s="23"/>
      <c r="I22" s="23"/>
      <c r="J22" s="23"/>
    </row>
  </sheetData>
  <mergeCells count="31">
    <mergeCell ref="A1:J1"/>
    <mergeCell ref="B2:C2"/>
    <mergeCell ref="D2:I2"/>
    <mergeCell ref="E3:G3"/>
    <mergeCell ref="E4:G4"/>
    <mergeCell ref="E5:G5"/>
    <mergeCell ref="E6:G6"/>
    <mergeCell ref="E7:G7"/>
    <mergeCell ref="E8:G8"/>
    <mergeCell ref="D9:I9"/>
    <mergeCell ref="E10:F10"/>
    <mergeCell ref="E11:F11"/>
    <mergeCell ref="D12:I12"/>
    <mergeCell ref="D13:H13"/>
    <mergeCell ref="D14:H14"/>
    <mergeCell ref="D15:H15"/>
    <mergeCell ref="D16:I16"/>
    <mergeCell ref="B17:C17"/>
    <mergeCell ref="D17:I17"/>
    <mergeCell ref="B18:C18"/>
    <mergeCell ref="E18:I18"/>
    <mergeCell ref="B19:C19"/>
    <mergeCell ref="D19:E19"/>
    <mergeCell ref="F19:I19"/>
    <mergeCell ref="A20:C20"/>
    <mergeCell ref="D20:I20"/>
    <mergeCell ref="A22:J22"/>
    <mergeCell ref="A3:A17"/>
    <mergeCell ref="B3:B9"/>
    <mergeCell ref="B10:B12"/>
    <mergeCell ref="B13:B16"/>
  </mergeCells>
  <pageMargins left="0.748031496062992" right="0.748031496062992" top="0.984251968503937" bottom="0.984251968503937" header="0.511811023622047" footer="0.511811023622047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11" sqref="C11"/>
    </sheetView>
  </sheetViews>
  <sheetFormatPr defaultColWidth="9" defaultRowHeight="14.4"/>
  <cols>
    <col min="1" max="1" width="88.75" customWidth="1"/>
  </cols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Table 1</vt:lpstr>
      <vt:lpstr>7月22日</vt:lpstr>
      <vt:lpstr>Table 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Administrator</cp:lastModifiedBy>
  <dcterms:created xsi:type="dcterms:W3CDTF">2025-02-18T02:58:00Z</dcterms:created>
  <cp:lastPrinted>2025-02-19T04:05:00Z</cp:lastPrinted>
  <dcterms:modified xsi:type="dcterms:W3CDTF">2025-07-23T09:03:01Z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F8547B6FFC834BF99A5F4CCD8E79A477_12</vt:lpwstr>
  </property>
  <property fmtid="{D5CDD505-2E9C-101B-9397-08002B2CF9AE}" pid="3" name="KSOProductBuildVer">
    <vt:lpwstr>2052-12.1.0.21915</vt:lpwstr>
  </property>
</Properties>
</file>